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G:\My Drive\Joels Docs\DPI\Getting Started Presentation\"/>
    </mc:Choice>
  </mc:AlternateContent>
  <xr:revisionPtr revIDLastSave="0" documentId="13_ncr:1_{E45B6A2D-8171-46AD-9E22-05A20B5D408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ummary " sheetId="2" r:id="rId1"/>
  </sheets>
  <definedNames>
    <definedName name="Inc_Inflation">#REF!</definedName>
    <definedName name="Vacancy_r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9p9UfQt33FRHIkdUkzBGwV8ozdw=="/>
    </ext>
  </extLst>
</workbook>
</file>

<file path=xl/calcChain.xml><?xml version="1.0" encoding="utf-8"?>
<calcChain xmlns="http://schemas.openxmlformats.org/spreadsheetml/2006/main">
  <c r="G33" i="2" l="1"/>
  <c r="F26" i="2"/>
  <c r="F25" i="2"/>
  <c r="F24" i="2"/>
  <c r="F23" i="2"/>
  <c r="F22" i="2"/>
  <c r="C22" i="2"/>
  <c r="F21" i="2"/>
  <c r="C12" i="2" s="1"/>
  <c r="C17" i="2" s="1"/>
  <c r="G10" i="2" s="1"/>
  <c r="G18" i="2"/>
  <c r="C32" i="2" s="1"/>
  <c r="C16" i="2"/>
  <c r="C15" i="2"/>
  <c r="C14" i="2"/>
  <c r="C13" i="2"/>
  <c r="F12" i="2"/>
  <c r="C25" i="2" s="1"/>
  <c r="C28" i="2" s="1"/>
  <c r="C35" i="2" s="1"/>
  <c r="E12" i="2"/>
  <c r="G9" i="2"/>
  <c r="G7" i="2"/>
  <c r="G11" i="2" s="1"/>
  <c r="G13" i="2" l="1"/>
  <c r="F13" i="2"/>
  <c r="F27" i="2"/>
  <c r="F29" i="2" l="1"/>
  <c r="G29" i="2" s="1"/>
  <c r="G27" i="2"/>
  <c r="C33" i="2" s="1"/>
  <c r="C34" i="2" s="1"/>
  <c r="F14" i="2"/>
  <c r="C36" i="2" l="1"/>
  <c r="G35" i="2" s="1"/>
  <c r="G32" i="2"/>
  <c r="G34" i="2"/>
</calcChain>
</file>

<file path=xl/sharedStrings.xml><?xml version="1.0" encoding="utf-8"?>
<sst xmlns="http://schemas.openxmlformats.org/spreadsheetml/2006/main" count="53" uniqueCount="52">
  <si>
    <t>OPPORTUNITY SUMMARY</t>
  </si>
  <si>
    <t>Purchase Price:</t>
  </si>
  <si>
    <t>Sources</t>
  </si>
  <si>
    <t>Uses</t>
  </si>
  <si>
    <t>Rehab Cost:</t>
  </si>
  <si>
    <t xml:space="preserve">Purchase Price </t>
  </si>
  <si>
    <t xml:space="preserve">Funding Breakdown </t>
  </si>
  <si>
    <t xml:space="preserve">Rehab </t>
  </si>
  <si>
    <t>Holding Costs Before Refinancing</t>
  </si>
  <si>
    <t>Closing Costs (2.5% of Purchase)</t>
  </si>
  <si>
    <t xml:space="preserve">Taxes </t>
  </si>
  <si>
    <t>Cash Need at Settlement:</t>
  </si>
  <si>
    <t>Hard Money (12%)</t>
  </si>
  <si>
    <t>Income and Expenses Once Stabalized and Refinanced</t>
  </si>
  <si>
    <t>Total Holding Costs:</t>
  </si>
  <si>
    <t>Income:</t>
  </si>
  <si>
    <t xml:space="preserve">Monthly </t>
  </si>
  <si>
    <t xml:space="preserve">Annual </t>
  </si>
  <si>
    <t xml:space="preserve">Rent Income </t>
  </si>
  <si>
    <t>Loan Amount Needed:</t>
  </si>
  <si>
    <t>Expenses:</t>
  </si>
  <si>
    <t>Loan to Value:</t>
  </si>
  <si>
    <t>Insurance:</t>
  </si>
  <si>
    <t>Real Estate Taxes:</t>
  </si>
  <si>
    <t>Sewer:</t>
  </si>
  <si>
    <t>Maintenance(5%):</t>
  </si>
  <si>
    <t xml:space="preserve">Mortgage Amount </t>
  </si>
  <si>
    <t>Vacancy Expense(5%):</t>
  </si>
  <si>
    <t xml:space="preserve">Interest Rate </t>
  </si>
  <si>
    <t>Property Management(5%):</t>
  </si>
  <si>
    <t>Term (Months)</t>
  </si>
  <si>
    <t>Total Monthly Expenses:</t>
  </si>
  <si>
    <t>Net Income:</t>
  </si>
  <si>
    <t xml:space="preserve">Financial Breakdown </t>
  </si>
  <si>
    <t xml:space="preserve">Annual Rental Income </t>
  </si>
  <si>
    <t>Debt Coverage Ratio:</t>
  </si>
  <si>
    <t>Cap Rate:</t>
  </si>
  <si>
    <t>Net Cashflow</t>
  </si>
  <si>
    <t xml:space="preserve">Holding Costs </t>
  </si>
  <si>
    <t xml:space="preserve">Months Held before Rental Income </t>
  </si>
  <si>
    <t>Insurance</t>
  </si>
  <si>
    <t>electric ($50 p/month)</t>
  </si>
  <si>
    <t>Water ($30 p/month)</t>
  </si>
  <si>
    <t>Hard Money Loan:</t>
  </si>
  <si>
    <t>Monthly Mortgage Payment</t>
  </si>
  <si>
    <t>Minimum Appraised value needed:</t>
  </si>
  <si>
    <t xml:space="preserve">Estimated after Rehab value </t>
  </si>
  <si>
    <t>Net Income</t>
  </si>
  <si>
    <t xml:space="preserve"> Long Term Financing After Refinance</t>
  </si>
  <si>
    <t>Annual Operating Expenses</t>
  </si>
  <si>
    <t xml:space="preserve">Annual Financing Expenses </t>
  </si>
  <si>
    <t>Cash on Cash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</si>
</sst>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1"/>
      <color theme="1"/>
      <name val="Arial"/>
    </font>
    <font>
      <sz val="20"/>
      <color theme="1"/>
      <name val="Calibri"/>
      <family val="2"/>
    </font>
    <font>
      <sz val="11"/>
      <name val="Arial"/>
      <family val="2"/>
    </font>
    <font>
      <b/>
      <sz val="14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3" fillId="0" borderId="0" xfId="0" applyFont="1" applyAlignment="1">
      <alignment vertical="top" wrapText="1"/>
    </xf>
    <xf numFmtId="9" fontId="4" fillId="0" borderId="0" xfId="0" applyNumberFormat="1" applyFont="1"/>
    <xf numFmtId="44" fontId="4" fillId="0" borderId="0" xfId="0" applyNumberFormat="1" applyFont="1"/>
    <xf numFmtId="164" fontId="4" fillId="0" borderId="0" xfId="0" applyNumberFormat="1" applyFont="1"/>
    <xf numFmtId="0" fontId="4" fillId="0" borderId="9" xfId="0" applyFont="1" applyBorder="1" applyAlignment="1">
      <alignment vertical="top" wrapText="1"/>
    </xf>
    <xf numFmtId="6" fontId="4" fillId="2" borderId="9" xfId="0" applyNumberFormat="1" applyFont="1" applyFill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6" fontId="4" fillId="0" borderId="12" xfId="0" applyNumberFormat="1" applyFont="1" applyBorder="1" applyAlignment="1">
      <alignment horizontal="center"/>
    </xf>
    <xf numFmtId="10" fontId="4" fillId="0" borderId="0" xfId="0" applyNumberFormat="1" applyFont="1"/>
    <xf numFmtId="0" fontId="4" fillId="0" borderId="9" xfId="0" applyFont="1" applyBorder="1" applyAlignment="1">
      <alignment horizontal="left" vertical="top" wrapText="1"/>
    </xf>
    <xf numFmtId="0" fontId="4" fillId="0" borderId="13" xfId="0" applyFont="1" applyBorder="1"/>
    <xf numFmtId="6" fontId="4" fillId="0" borderId="14" xfId="0" applyNumberFormat="1" applyFont="1" applyBorder="1"/>
    <xf numFmtId="6" fontId="4" fillId="0" borderId="0" xfId="0" applyNumberFormat="1" applyFont="1"/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/>
    </xf>
    <xf numFmtId="0" fontId="4" fillId="2" borderId="16" xfId="0" applyFont="1" applyFill="1" applyBorder="1"/>
    <xf numFmtId="8" fontId="4" fillId="0" borderId="14" xfId="0" applyNumberFormat="1" applyFont="1" applyBorder="1"/>
    <xf numFmtId="0" fontId="4" fillId="0" borderId="17" xfId="0" applyFont="1" applyBorder="1" applyAlignment="1">
      <alignment horizontal="left"/>
    </xf>
    <xf numFmtId="6" fontId="4" fillId="0" borderId="18" xfId="0" applyNumberFormat="1" applyFont="1" applyBorder="1"/>
    <xf numFmtId="0" fontId="4" fillId="0" borderId="18" xfId="0" applyFont="1" applyBorder="1"/>
    <xf numFmtId="0" fontId="4" fillId="0" borderId="13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6" fontId="5" fillId="0" borderId="17" xfId="0" applyNumberFormat="1" applyFont="1" applyBorder="1"/>
    <xf numFmtId="2" fontId="4" fillId="0" borderId="0" xfId="0" applyNumberFormat="1" applyFont="1"/>
    <xf numFmtId="6" fontId="4" fillId="0" borderId="1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8" fontId="4" fillId="2" borderId="20" xfId="0" applyNumberFormat="1" applyFont="1" applyFill="1" applyBorder="1"/>
    <xf numFmtId="8" fontId="4" fillId="0" borderId="0" xfId="0" applyNumberFormat="1" applyFont="1"/>
    <xf numFmtId="0" fontId="4" fillId="0" borderId="17" xfId="0" applyFont="1" applyBorder="1"/>
    <xf numFmtId="8" fontId="5" fillId="0" borderId="21" xfId="0" applyNumberFormat="1" applyFont="1" applyBorder="1"/>
    <xf numFmtId="8" fontId="4" fillId="0" borderId="21" xfId="0" applyNumberFormat="1" applyFont="1" applyBorder="1"/>
    <xf numFmtId="0" fontId="4" fillId="0" borderId="21" xfId="0" applyFont="1" applyBorder="1"/>
    <xf numFmtId="43" fontId="4" fillId="0" borderId="22" xfId="0" applyNumberFormat="1" applyFont="1" applyBorder="1"/>
    <xf numFmtId="8" fontId="4" fillId="0" borderId="17" xfId="0" applyNumberFormat="1" applyFont="1" applyBorder="1"/>
    <xf numFmtId="8" fontId="5" fillId="0" borderId="11" xfId="0" applyNumberFormat="1" applyFont="1" applyBorder="1"/>
    <xf numFmtId="1" fontId="4" fillId="0" borderId="0" xfId="0" applyNumberFormat="1" applyFont="1"/>
    <xf numFmtId="44" fontId="4" fillId="0" borderId="20" xfId="0" applyNumberFormat="1" applyFont="1" applyBorder="1"/>
    <xf numFmtId="0" fontId="5" fillId="0" borderId="20" xfId="0" applyFont="1" applyBorder="1" applyAlignment="1">
      <alignment horizontal="center"/>
    </xf>
    <xf numFmtId="9" fontId="4" fillId="0" borderId="14" xfId="0" applyNumberFormat="1" applyFont="1" applyBorder="1"/>
    <xf numFmtId="8" fontId="4" fillId="0" borderId="23" xfId="0" applyNumberFormat="1" applyFont="1" applyBorder="1"/>
    <xf numFmtId="0" fontId="5" fillId="0" borderId="28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8" fontId="4" fillId="0" borderId="31" xfId="0" applyNumberFormat="1" applyFont="1" applyBorder="1"/>
    <xf numFmtId="0" fontId="4" fillId="0" borderId="30" xfId="0" applyFont="1" applyBorder="1"/>
    <xf numFmtId="8" fontId="4" fillId="0" borderId="20" xfId="0" applyNumberFormat="1" applyFont="1" applyBorder="1"/>
    <xf numFmtId="0" fontId="5" fillId="0" borderId="30" xfId="0" applyFont="1" applyBorder="1" applyAlignment="1">
      <alignment horizontal="left" vertical="top" wrapText="1"/>
    </xf>
    <xf numFmtId="6" fontId="4" fillId="0" borderId="2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left" vertical="top" wrapText="1"/>
    </xf>
    <xf numFmtId="8" fontId="4" fillId="2" borderId="31" xfId="0" applyNumberFormat="1" applyFont="1" applyFill="1" applyBorder="1"/>
    <xf numFmtId="0" fontId="5" fillId="0" borderId="30" xfId="0" applyFont="1" applyBorder="1" applyAlignment="1">
      <alignment horizontal="right" vertical="top" wrapText="1"/>
    </xf>
    <xf numFmtId="8" fontId="5" fillId="0" borderId="31" xfId="0" applyNumberFormat="1" applyFont="1" applyBorder="1"/>
    <xf numFmtId="6" fontId="4" fillId="0" borderId="20" xfId="0" applyNumberFormat="1" applyFont="1" applyBorder="1"/>
    <xf numFmtId="8" fontId="5" fillId="0" borderId="34" xfId="0" applyNumberFormat="1" applyFont="1" applyBorder="1"/>
    <xf numFmtId="8" fontId="5" fillId="0" borderId="35" xfId="0" applyNumberFormat="1" applyFont="1" applyBorder="1"/>
    <xf numFmtId="0" fontId="5" fillId="0" borderId="24" xfId="0" applyFont="1" applyBorder="1" applyAlignment="1">
      <alignment horizontal="right" vertical="top" wrapText="1"/>
    </xf>
    <xf numFmtId="0" fontId="7" fillId="0" borderId="30" xfId="0" applyFont="1" applyBorder="1"/>
    <xf numFmtId="9" fontId="4" fillId="0" borderId="31" xfId="0" applyNumberFormat="1" applyFont="1" applyBorder="1"/>
    <xf numFmtId="0" fontId="0" fillId="0" borderId="30" xfId="0" applyFont="1" applyBorder="1" applyAlignment="1"/>
    <xf numFmtId="6" fontId="4" fillId="0" borderId="31" xfId="0" applyNumberFormat="1" applyFont="1" applyBorder="1"/>
    <xf numFmtId="165" fontId="4" fillId="2" borderId="31" xfId="0" applyNumberFormat="1" applyFont="1" applyFill="1" applyBorder="1"/>
    <xf numFmtId="1" fontId="4" fillId="2" borderId="31" xfId="0" applyNumberFormat="1" applyFont="1" applyFill="1" applyBorder="1" applyAlignment="1">
      <alignment horizontal="right"/>
    </xf>
    <xf numFmtId="0" fontId="4" fillId="0" borderId="32" xfId="0" applyFont="1" applyBorder="1"/>
    <xf numFmtId="8" fontId="4" fillId="0" borderId="33" xfId="0" applyNumberFormat="1" applyFont="1" applyBorder="1"/>
    <xf numFmtId="0" fontId="0" fillId="0" borderId="20" xfId="0" applyFont="1" applyBorder="1" applyAlignment="1"/>
    <xf numFmtId="0" fontId="4" fillId="0" borderId="20" xfId="0" applyFont="1" applyBorder="1" applyAlignment="1">
      <alignment horizontal="left" vertical="top" wrapText="1"/>
    </xf>
    <xf numFmtId="0" fontId="4" fillId="0" borderId="36" xfId="0" applyFont="1" applyBorder="1"/>
    <xf numFmtId="0" fontId="4" fillId="0" borderId="34" xfId="0" applyFont="1" applyBorder="1" applyAlignment="1">
      <alignment horizontal="left"/>
    </xf>
    <xf numFmtId="8" fontId="4" fillId="0" borderId="35" xfId="0" applyNumberFormat="1" applyFont="1" applyBorder="1"/>
    <xf numFmtId="6" fontId="4" fillId="0" borderId="37" xfId="0" applyNumberFormat="1" applyFont="1" applyBorder="1"/>
    <xf numFmtId="8" fontId="0" fillId="0" borderId="0" xfId="0" applyNumberFormat="1" applyFont="1" applyAlignme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15" xfId="0" applyFont="1" applyBorder="1" applyAlignment="1">
      <alignment horizontal="center"/>
    </xf>
    <xf numFmtId="0" fontId="2" fillId="0" borderId="12" xfId="0" applyFont="1" applyBorder="1"/>
    <xf numFmtId="0" fontId="2" fillId="0" borderId="11" xfId="0" applyFont="1" applyBorder="1"/>
    <xf numFmtId="0" fontId="5" fillId="0" borderId="1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8" fontId="4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577E-0C8D-4670-8403-6B7F74BCD81F}">
  <sheetPr>
    <pageSetUpPr fitToPage="1"/>
  </sheetPr>
  <dimension ref="A1:T1000"/>
  <sheetViews>
    <sheetView tabSelected="1" zoomScaleNormal="100" workbookViewId="0">
      <selection activeCell="C7" sqref="C7"/>
    </sheetView>
  </sheetViews>
  <sheetFormatPr defaultColWidth="12.69921875" defaultRowHeight="15" customHeight="1" x14ac:dyDescent="0.25"/>
  <cols>
    <col min="1" max="1" width="2.69921875" customWidth="1"/>
    <col min="2" max="2" width="30.19921875" customWidth="1"/>
    <col min="3" max="3" width="15.5" customWidth="1"/>
    <col min="4" max="4" width="5.5" customWidth="1"/>
    <col min="5" max="5" width="30.8984375" customWidth="1"/>
    <col min="6" max="6" width="12.19921875" customWidth="1"/>
    <col min="7" max="7" width="14.19921875" customWidth="1"/>
    <col min="8" max="8" width="3.3984375" customWidth="1"/>
    <col min="9" max="9" width="14.5" customWidth="1"/>
    <col min="10" max="10" width="13.8984375" customWidth="1"/>
    <col min="11" max="12" width="12.8984375" customWidth="1"/>
    <col min="13" max="13" width="14.19921875" customWidth="1"/>
    <col min="14" max="15" width="13.3984375" customWidth="1"/>
    <col min="16" max="16" width="14.69921875" customWidth="1"/>
    <col min="17" max="17" width="10.19921875" customWidth="1"/>
    <col min="18" max="19" width="16.19921875" customWidth="1"/>
    <col min="20" max="20" width="10.69921875" customWidth="1"/>
    <col min="21" max="26" width="8" customWidth="1"/>
  </cols>
  <sheetData>
    <row r="1" spans="2:20" ht="11.25" customHeight="1" thickBot="1" x14ac:dyDescent="0.3"/>
    <row r="2" spans="2:20" ht="26.25" customHeight="1" x14ac:dyDescent="0.25">
      <c r="B2" s="76" t="s">
        <v>0</v>
      </c>
      <c r="C2" s="77"/>
      <c r="D2" s="77"/>
      <c r="E2" s="77"/>
      <c r="F2" s="77"/>
      <c r="G2" s="78"/>
      <c r="N2" s="1"/>
      <c r="O2" s="1"/>
      <c r="P2" s="1"/>
      <c r="Q2" s="1"/>
      <c r="R2" s="1"/>
      <c r="S2" s="1"/>
    </row>
    <row r="3" spans="2:20" ht="14.25" customHeight="1" x14ac:dyDescent="0.25">
      <c r="B3" s="79"/>
      <c r="C3" s="80"/>
      <c r="D3" s="80"/>
      <c r="E3" s="80"/>
      <c r="F3" s="80"/>
      <c r="G3" s="81"/>
    </row>
    <row r="4" spans="2:20" ht="14.25" customHeight="1" thickBot="1" x14ac:dyDescent="0.35">
      <c r="B4" s="82"/>
      <c r="C4" s="83"/>
      <c r="D4" s="83"/>
      <c r="E4" s="83"/>
      <c r="F4" s="83"/>
      <c r="G4" s="84"/>
      <c r="N4" s="2"/>
      <c r="O4" s="3"/>
      <c r="Q4" s="4"/>
      <c r="R4" s="4"/>
      <c r="T4" s="4"/>
    </row>
    <row r="5" spans="2:20" ht="14.25" customHeight="1" x14ac:dyDescent="0.3">
      <c r="N5" s="2"/>
      <c r="O5" s="3"/>
      <c r="Q5" s="4"/>
      <c r="R5" s="4"/>
      <c r="T5" s="4"/>
    </row>
    <row r="6" spans="2:20" ht="14.25" customHeight="1" x14ac:dyDescent="0.3">
      <c r="B6" s="5" t="s">
        <v>1</v>
      </c>
      <c r="C6" s="6">
        <v>80000</v>
      </c>
      <c r="E6" s="7"/>
      <c r="F6" s="8" t="s">
        <v>2</v>
      </c>
      <c r="G6" s="9" t="s">
        <v>3</v>
      </c>
      <c r="Q6" s="10"/>
      <c r="R6" s="3"/>
      <c r="T6" s="4"/>
    </row>
    <row r="7" spans="2:20" ht="14.25" customHeight="1" x14ac:dyDescent="0.3">
      <c r="B7" s="11" t="s">
        <v>4</v>
      </c>
      <c r="C7" s="6">
        <v>10000</v>
      </c>
      <c r="E7" s="12" t="s">
        <v>5</v>
      </c>
      <c r="F7" s="13"/>
      <c r="G7" s="13">
        <f>C6</f>
        <v>80000</v>
      </c>
      <c r="P7" s="3"/>
      <c r="Q7" s="10"/>
      <c r="R7" s="4"/>
      <c r="S7" s="4"/>
      <c r="T7" s="4"/>
    </row>
    <row r="8" spans="2:20" ht="14.25" customHeight="1" x14ac:dyDescent="0.3">
      <c r="B8" s="11" t="s">
        <v>43</v>
      </c>
      <c r="C8" s="6">
        <v>96000</v>
      </c>
      <c r="E8" s="12" t="s">
        <v>6</v>
      </c>
      <c r="F8" s="13"/>
      <c r="G8" s="13"/>
      <c r="I8" s="14"/>
      <c r="P8" s="3"/>
      <c r="Q8" s="10"/>
      <c r="R8" s="4"/>
      <c r="S8" s="4"/>
      <c r="T8" s="4"/>
    </row>
    <row r="9" spans="2:20" ht="14.25" customHeight="1" x14ac:dyDescent="0.3">
      <c r="B9" s="15"/>
      <c r="C9" s="14"/>
      <c r="E9" s="16" t="s">
        <v>7</v>
      </c>
      <c r="F9" s="13"/>
      <c r="G9" s="13">
        <f>C7</f>
        <v>10000</v>
      </c>
      <c r="I9" s="14"/>
      <c r="P9" s="3"/>
      <c r="Q9" s="10"/>
      <c r="R9" s="4"/>
      <c r="S9" s="4"/>
      <c r="T9" s="4"/>
    </row>
    <row r="10" spans="2:20" ht="14.25" customHeight="1" x14ac:dyDescent="0.3">
      <c r="B10" s="85" t="s">
        <v>8</v>
      </c>
      <c r="C10" s="86"/>
      <c r="E10" s="12" t="s">
        <v>38</v>
      </c>
      <c r="F10" s="13"/>
      <c r="G10" s="13">
        <f>C17</f>
        <v>5193.333333333333</v>
      </c>
      <c r="I10" s="14"/>
      <c r="P10" s="3"/>
      <c r="Q10" s="10"/>
      <c r="R10" s="4"/>
      <c r="S10" s="4"/>
      <c r="T10" s="4"/>
    </row>
    <row r="11" spans="2:20" ht="14.25" customHeight="1" x14ac:dyDescent="0.3">
      <c r="B11" s="7" t="s">
        <v>39</v>
      </c>
      <c r="C11" s="17">
        <v>4</v>
      </c>
      <c r="D11" s="14"/>
      <c r="E11" s="16" t="s">
        <v>9</v>
      </c>
      <c r="F11" s="13"/>
      <c r="G11" s="13">
        <f>G7*0.025</f>
        <v>2000</v>
      </c>
      <c r="I11" s="3"/>
      <c r="P11" s="3"/>
      <c r="Q11" s="10"/>
      <c r="R11" s="4"/>
      <c r="S11" s="4"/>
      <c r="T11" s="4"/>
    </row>
    <row r="12" spans="2:20" ht="14.25" customHeight="1" x14ac:dyDescent="0.3">
      <c r="B12" s="12" t="s">
        <v>40</v>
      </c>
      <c r="C12" s="18">
        <f t="shared" ref="C12:C13" si="0">F21*$C$11</f>
        <v>233.33333333333334</v>
      </c>
      <c r="E12" s="19" t="str">
        <f t="shared" ref="E12:F12" si="1">B8</f>
        <v>Hard Money Loan:</v>
      </c>
      <c r="F12" s="20">
        <f t="shared" si="1"/>
        <v>96000</v>
      </c>
      <c r="G12" s="21"/>
      <c r="O12" s="3"/>
      <c r="P12" s="10"/>
      <c r="Q12" s="4"/>
      <c r="R12" s="4"/>
      <c r="S12" s="4"/>
    </row>
    <row r="13" spans="2:20" ht="14.25" customHeight="1" x14ac:dyDescent="0.3">
      <c r="B13" s="12" t="s">
        <v>10</v>
      </c>
      <c r="C13" s="18">
        <f t="shared" si="0"/>
        <v>800</v>
      </c>
      <c r="E13" s="22"/>
      <c r="F13" s="74">
        <f>F12</f>
        <v>96000</v>
      </c>
      <c r="G13" s="74">
        <f>SUM(G7:G11)</f>
        <v>97193.333333333328</v>
      </c>
      <c r="H13" s="3"/>
      <c r="I13" s="3"/>
      <c r="J13" s="3"/>
      <c r="M13" s="3"/>
      <c r="O13" s="3"/>
      <c r="P13" s="10"/>
      <c r="Q13" s="4"/>
    </row>
    <row r="14" spans="2:20" ht="14.25" customHeight="1" x14ac:dyDescent="0.3">
      <c r="B14" s="12" t="s">
        <v>41</v>
      </c>
      <c r="C14" s="18">
        <f>50*C11</f>
        <v>200</v>
      </c>
      <c r="E14" s="23" t="s">
        <v>11</v>
      </c>
      <c r="F14" s="24">
        <f>G13-F13</f>
        <v>1193.3333333333285</v>
      </c>
      <c r="G14" s="21"/>
      <c r="H14" s="10"/>
      <c r="I14" s="10"/>
      <c r="J14" s="10"/>
      <c r="M14" s="10"/>
      <c r="O14" s="3"/>
      <c r="P14" s="10"/>
      <c r="Q14" s="4"/>
    </row>
    <row r="15" spans="2:20" ht="14.25" customHeight="1" x14ac:dyDescent="0.3">
      <c r="B15" s="12" t="s">
        <v>42</v>
      </c>
      <c r="C15" s="18">
        <f>C11*30</f>
        <v>120</v>
      </c>
      <c r="F15" s="3"/>
      <c r="G15" s="4"/>
      <c r="H15" s="25"/>
      <c r="I15" s="25"/>
      <c r="J15" s="25"/>
      <c r="M15" s="25"/>
      <c r="Q15" s="4"/>
    </row>
    <row r="16" spans="2:20" ht="14.25" customHeight="1" x14ac:dyDescent="0.3">
      <c r="B16" s="12" t="s">
        <v>12</v>
      </c>
      <c r="C16" s="47">
        <f>C8*0.12/12*C11</f>
        <v>3840</v>
      </c>
      <c r="D16" s="40"/>
      <c r="E16" s="89" t="s">
        <v>13</v>
      </c>
      <c r="F16" s="90"/>
      <c r="G16" s="91"/>
    </row>
    <row r="17" spans="1:15" ht="14.25" customHeight="1" x14ac:dyDescent="0.3">
      <c r="B17" s="72" t="s">
        <v>14</v>
      </c>
      <c r="C17" s="73">
        <f>SUM(C12:C16)</f>
        <v>5193.333333333333</v>
      </c>
      <c r="D17" s="41"/>
      <c r="E17" s="44" t="s">
        <v>15</v>
      </c>
      <c r="F17" s="26" t="s">
        <v>16</v>
      </c>
      <c r="G17" s="45" t="s">
        <v>17</v>
      </c>
      <c r="M17" s="27"/>
      <c r="N17" s="14"/>
      <c r="O17" s="14"/>
    </row>
    <row r="18" spans="1:15" ht="15.75" customHeight="1" x14ac:dyDescent="0.35">
      <c r="A18" s="28"/>
      <c r="D18" s="29"/>
      <c r="E18" s="46" t="s">
        <v>18</v>
      </c>
      <c r="F18" s="30">
        <v>1400</v>
      </c>
      <c r="G18" s="47">
        <f>F18*12</f>
        <v>16800</v>
      </c>
      <c r="H18" s="3"/>
    </row>
    <row r="19" spans="1:15" ht="13.5" customHeight="1" x14ac:dyDescent="0.3">
      <c r="B19" s="89" t="s">
        <v>48</v>
      </c>
      <c r="C19" s="91"/>
      <c r="D19" s="10"/>
      <c r="E19" s="48"/>
      <c r="F19" s="49"/>
      <c r="G19" s="47"/>
    </row>
    <row r="20" spans="1:15" ht="15" customHeight="1" x14ac:dyDescent="0.3">
      <c r="B20" s="61" t="s">
        <v>19</v>
      </c>
      <c r="C20" s="47">
        <v>96000</v>
      </c>
      <c r="D20" s="29"/>
      <c r="E20" s="50" t="s">
        <v>20</v>
      </c>
      <c r="F20" s="51"/>
      <c r="G20" s="52"/>
      <c r="J20" s="3"/>
      <c r="K20" s="10"/>
      <c r="L20" s="3"/>
      <c r="M20" s="3"/>
      <c r="N20" s="3"/>
    </row>
    <row r="21" spans="1:15" ht="15" customHeight="1" x14ac:dyDescent="0.3">
      <c r="B21" s="61" t="s">
        <v>21</v>
      </c>
      <c r="C21" s="62">
        <v>0.75</v>
      </c>
      <c r="D21" s="29"/>
      <c r="E21" s="53" t="s">
        <v>22</v>
      </c>
      <c r="F21" s="49">
        <f t="shared" ref="F21:F23" si="2">G21/12</f>
        <v>58.333333333333336</v>
      </c>
      <c r="G21" s="54">
        <v>700</v>
      </c>
      <c r="J21" s="3"/>
      <c r="K21" s="10"/>
      <c r="L21" s="3"/>
      <c r="M21" s="3"/>
      <c r="N21" s="3"/>
    </row>
    <row r="22" spans="1:15" ht="14.25" customHeight="1" x14ac:dyDescent="0.3">
      <c r="B22" s="48" t="s">
        <v>45</v>
      </c>
      <c r="C22" s="47">
        <f>C20/C21</f>
        <v>128000</v>
      </c>
      <c r="D22" s="29"/>
      <c r="E22" s="53" t="s">
        <v>23</v>
      </c>
      <c r="F22" s="49">
        <f t="shared" si="2"/>
        <v>200</v>
      </c>
      <c r="G22" s="54">
        <v>2400</v>
      </c>
      <c r="J22" s="3"/>
      <c r="K22" s="10"/>
      <c r="L22" s="3"/>
      <c r="M22" s="3"/>
      <c r="N22" s="3"/>
    </row>
    <row r="23" spans="1:15" ht="14.25" customHeight="1" x14ac:dyDescent="0.3">
      <c r="B23" s="48" t="s">
        <v>46</v>
      </c>
      <c r="C23" s="92">
        <v>150000</v>
      </c>
      <c r="D23" s="29"/>
      <c r="E23" s="53" t="s">
        <v>24</v>
      </c>
      <c r="F23" s="49">
        <f t="shared" si="2"/>
        <v>50</v>
      </c>
      <c r="G23" s="54">
        <v>600</v>
      </c>
      <c r="J23" s="3"/>
      <c r="K23" s="10"/>
      <c r="L23" s="3"/>
      <c r="M23" s="3"/>
      <c r="N23" s="3"/>
    </row>
    <row r="24" spans="1:15" ht="14.25" customHeight="1" x14ac:dyDescent="0.3">
      <c r="B24" s="63"/>
      <c r="C24" s="69"/>
      <c r="D24" s="71"/>
      <c r="E24" s="70" t="s">
        <v>25</v>
      </c>
      <c r="F24" s="49">
        <f t="shared" ref="F24:F26" si="3">$F$18*0.05</f>
        <v>70</v>
      </c>
      <c r="G24" s="47">
        <v>7956</v>
      </c>
      <c r="J24" s="3"/>
      <c r="L24" s="3"/>
    </row>
    <row r="25" spans="1:15" ht="15.75" customHeight="1" x14ac:dyDescent="0.35">
      <c r="B25" s="48" t="s">
        <v>26</v>
      </c>
      <c r="C25" s="64">
        <f>F12</f>
        <v>96000</v>
      </c>
      <c r="D25" s="28"/>
      <c r="E25" s="53" t="s">
        <v>27</v>
      </c>
      <c r="F25" s="49">
        <f t="shared" si="3"/>
        <v>70</v>
      </c>
      <c r="G25" s="47">
        <v>7956</v>
      </c>
    </row>
    <row r="26" spans="1:15" ht="14.25" customHeight="1" x14ac:dyDescent="0.3">
      <c r="B26" s="48" t="s">
        <v>28</v>
      </c>
      <c r="C26" s="65">
        <v>4.4999999999999998E-2</v>
      </c>
      <c r="D26" s="29"/>
      <c r="E26" s="53" t="s">
        <v>29</v>
      </c>
      <c r="F26" s="49">
        <f t="shared" si="3"/>
        <v>70</v>
      </c>
      <c r="G26" s="43">
        <v>7956</v>
      </c>
    </row>
    <row r="27" spans="1:15" ht="14.25" customHeight="1" x14ac:dyDescent="0.3">
      <c r="B27" s="48" t="s">
        <v>30</v>
      </c>
      <c r="C27" s="66">
        <v>240</v>
      </c>
      <c r="D27" s="3"/>
      <c r="E27" s="55" t="s">
        <v>31</v>
      </c>
      <c r="F27" s="33">
        <f>SUM(F21:F26)</f>
        <v>518.33333333333326</v>
      </c>
      <c r="G27" s="56">
        <f>F27*12</f>
        <v>6219.9999999999991</v>
      </c>
    </row>
    <row r="28" spans="1:15" ht="14.25" customHeight="1" x14ac:dyDescent="0.3">
      <c r="B28" s="67" t="s">
        <v>44</v>
      </c>
      <c r="C28" s="68">
        <f>PMT(C26/12,C27,-C25)</f>
        <v>607.34340117116403</v>
      </c>
      <c r="D28" s="29"/>
      <c r="E28" s="48"/>
      <c r="F28" s="57"/>
      <c r="G28" s="47"/>
    </row>
    <row r="29" spans="1:15" ht="14.25" customHeight="1" x14ac:dyDescent="0.3">
      <c r="E29" s="60" t="s">
        <v>32</v>
      </c>
      <c r="F29" s="58">
        <f>F18-F27</f>
        <v>881.66666666666674</v>
      </c>
      <c r="G29" s="59">
        <f>F29*12</f>
        <v>10580</v>
      </c>
    </row>
    <row r="30" spans="1:15" ht="14.25" customHeight="1" x14ac:dyDescent="0.25"/>
    <row r="31" spans="1:15" ht="14.25" customHeight="1" x14ac:dyDescent="0.3">
      <c r="B31" s="88" t="s">
        <v>33</v>
      </c>
      <c r="C31" s="87"/>
      <c r="D31" s="87"/>
      <c r="E31" s="87"/>
      <c r="F31" s="87"/>
      <c r="G31" s="86"/>
    </row>
    <row r="32" spans="1:15" ht="14.25" customHeight="1" x14ac:dyDescent="0.3">
      <c r="B32" s="7" t="s">
        <v>34</v>
      </c>
      <c r="C32" s="34">
        <f>G18</f>
        <v>16800</v>
      </c>
      <c r="D32" s="35"/>
      <c r="E32" s="35" t="s">
        <v>35</v>
      </c>
      <c r="F32" s="35"/>
      <c r="G32" s="36">
        <f>C34/C35</f>
        <v>1.4516773623727768</v>
      </c>
    </row>
    <row r="33" spans="2:18" ht="14.25" customHeight="1" x14ac:dyDescent="0.3">
      <c r="B33" s="12" t="s">
        <v>49</v>
      </c>
      <c r="C33" s="37">
        <f>G27</f>
        <v>6219.9999999999991</v>
      </c>
      <c r="D33" s="29"/>
      <c r="E33" s="29" t="s">
        <v>21</v>
      </c>
      <c r="F33" s="29"/>
      <c r="G33" s="42">
        <f>C20/C23</f>
        <v>0.64</v>
      </c>
    </row>
    <row r="34" spans="2:18" ht="14.25" customHeight="1" x14ac:dyDescent="0.3">
      <c r="B34" s="16" t="s">
        <v>47</v>
      </c>
      <c r="C34" s="31">
        <f>C32-C33</f>
        <v>10580</v>
      </c>
      <c r="D34" s="29"/>
      <c r="E34" s="29" t="s">
        <v>36</v>
      </c>
      <c r="F34" s="29"/>
      <c r="G34" s="42">
        <f>C34/G13</f>
        <v>0.10885520268879896</v>
      </c>
    </row>
    <row r="35" spans="2:18" ht="14.25" customHeight="1" x14ac:dyDescent="0.3">
      <c r="B35" s="12" t="s">
        <v>50</v>
      </c>
      <c r="C35" s="37">
        <f>C28*12</f>
        <v>7288.1208140539684</v>
      </c>
      <c r="D35" s="29"/>
      <c r="E35" s="29" t="s">
        <v>51</v>
      </c>
      <c r="F35" s="29"/>
      <c r="G35" s="42">
        <f>C36/F14</f>
        <v>2.7585579770497586</v>
      </c>
    </row>
    <row r="36" spans="2:18" ht="14.25" customHeight="1" x14ac:dyDescent="0.3">
      <c r="B36" s="23" t="s">
        <v>37</v>
      </c>
      <c r="C36" s="38">
        <f>C34-C35</f>
        <v>3291.8791859460316</v>
      </c>
      <c r="D36" s="32"/>
      <c r="E36" s="32"/>
      <c r="F36" s="32"/>
      <c r="G36" s="21"/>
      <c r="P36" s="14"/>
      <c r="Q36" s="14"/>
      <c r="R36" s="14"/>
    </row>
    <row r="37" spans="2:18" ht="14.25" customHeight="1" x14ac:dyDescent="0.3">
      <c r="C37" s="75"/>
      <c r="H37" s="29"/>
      <c r="I37" s="4"/>
      <c r="M37" s="4"/>
      <c r="N37" s="4"/>
      <c r="O37" s="4"/>
      <c r="P37" s="4"/>
      <c r="Q37" s="4"/>
      <c r="R37" s="4"/>
    </row>
    <row r="38" spans="2:18" ht="14.25" customHeight="1" x14ac:dyDescent="0.3">
      <c r="H38" s="4"/>
      <c r="I38" s="4"/>
      <c r="J38" s="4"/>
      <c r="K38" s="4"/>
      <c r="L38" s="4"/>
    </row>
    <row r="39" spans="2:18" ht="14.25" customHeight="1" x14ac:dyDescent="0.3">
      <c r="H39" s="4"/>
      <c r="I39" s="39"/>
    </row>
    <row r="40" spans="2:18" ht="14.25" customHeight="1" x14ac:dyDescent="0.3">
      <c r="I40" s="4"/>
      <c r="J40" s="4"/>
    </row>
    <row r="41" spans="2:18" ht="14.25" customHeight="1" x14ac:dyDescent="0.3">
      <c r="I41" s="4"/>
    </row>
    <row r="42" spans="2:18" ht="14.25" customHeight="1" x14ac:dyDescent="0.3">
      <c r="I42" s="39"/>
    </row>
    <row r="43" spans="2:18" ht="14.25" customHeight="1" x14ac:dyDescent="0.3">
      <c r="I43" s="4"/>
    </row>
    <row r="44" spans="2:18" ht="14.25" customHeight="1" x14ac:dyDescent="0.25"/>
    <row r="45" spans="2:18" ht="14.25" customHeight="1" x14ac:dyDescent="0.25"/>
    <row r="46" spans="2:18" ht="14.25" customHeight="1" x14ac:dyDescent="0.25"/>
    <row r="47" spans="2:18" ht="14.25" customHeight="1" x14ac:dyDescent="0.25"/>
    <row r="48" spans="2:1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5">
    <mergeCell ref="B2:G4"/>
    <mergeCell ref="B10:C10"/>
    <mergeCell ref="E16:G16"/>
    <mergeCell ref="B19:C19"/>
    <mergeCell ref="B31:G31"/>
  </mergeCells>
  <pageMargins left="0.7" right="0.7" top="0.84208333333333329" bottom="0.75" header="0" footer="0"/>
  <pageSetup scale="74" orientation="portrait" r:id="rId1"/>
  <headerFooter>
    <oddHeader xml:space="preserve">&amp;CDPI Property Analysis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Mark Roscioli Jr</dc:creator>
  <cp:lastModifiedBy>Joel Garfinkel</cp:lastModifiedBy>
  <dcterms:created xsi:type="dcterms:W3CDTF">2012-08-29T20:48:23Z</dcterms:created>
  <dcterms:modified xsi:type="dcterms:W3CDTF">2021-05-12T12:43:40Z</dcterms:modified>
</cp:coreProperties>
</file>